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0" yWindow="60" windowWidth="20730" windowHeight="8745"/>
  </bookViews>
  <sheets>
    <sheet name="axaali" sheetId="11" r:id="rId1"/>
  </sheets>
  <definedNames>
    <definedName name="_xlnm._FilterDatabase" localSheetId="0" hidden="1">axaali!$A$1:$E$1</definedName>
  </definedNames>
  <calcPr calcId="145621"/>
</workbook>
</file>

<file path=xl/calcChain.xml><?xml version="1.0" encoding="utf-8"?>
<calcChain xmlns="http://schemas.openxmlformats.org/spreadsheetml/2006/main">
  <c r="V28" i="11" l="1"/>
  <c r="U28" i="11"/>
  <c r="G32" i="11"/>
  <c r="G33" i="11"/>
  <c r="I33" i="11" s="1"/>
  <c r="G31" i="11"/>
  <c r="I31" i="11" s="1"/>
  <c r="G30" i="11"/>
  <c r="T30" i="11"/>
  <c r="T32" i="11"/>
  <c r="U29" i="11"/>
  <c r="S29" i="11"/>
  <c r="I30" i="11"/>
  <c r="G28" i="11"/>
  <c r="Q30" i="11"/>
  <c r="F31" i="11"/>
  <c r="F33" i="11"/>
  <c r="I28" i="11"/>
  <c r="I29" i="11"/>
  <c r="I32" i="11"/>
  <c r="F9" i="11" l="1"/>
  <c r="G13" i="11"/>
  <c r="H13" i="11" s="1"/>
  <c r="F22" i="11"/>
  <c r="G22" i="11" s="1"/>
  <c r="F6" i="11"/>
  <c r="G6" i="11" s="1"/>
  <c r="G23" i="11"/>
  <c r="G5" i="11"/>
  <c r="H5" i="11" s="1"/>
  <c r="G9" i="11"/>
  <c r="H9" i="11" s="1"/>
  <c r="G10" i="11"/>
  <c r="H10" i="11" s="1"/>
  <c r="F8" i="11"/>
  <c r="G8" i="11" s="1"/>
  <c r="G17" i="11"/>
  <c r="H17" i="11" s="1"/>
  <c r="G2" i="11"/>
  <c r="H2" i="11" s="1"/>
  <c r="G16" i="11" l="1"/>
  <c r="G34" i="11" l="1"/>
  <c r="F34" i="11"/>
  <c r="H33" i="11"/>
  <c r="H32" i="11"/>
  <c r="H31" i="11"/>
  <c r="H30" i="11"/>
  <c r="H29" i="11"/>
  <c r="H28" i="11"/>
  <c r="H7" i="11"/>
  <c r="H14" i="11"/>
  <c r="H6" i="11"/>
  <c r="H25" i="11"/>
  <c r="H4" i="11"/>
  <c r="H24" i="11"/>
  <c r="H19" i="11"/>
  <c r="H18" i="11"/>
  <c r="H23" i="11"/>
  <c r="H22" i="11"/>
  <c r="H11" i="11"/>
  <c r="H3" i="11"/>
  <c r="H16" i="11"/>
  <c r="H34" i="11" l="1"/>
</calcChain>
</file>

<file path=xl/sharedStrings.xml><?xml version="1.0" encoding="utf-8"?>
<sst xmlns="http://schemas.openxmlformats.org/spreadsheetml/2006/main" count="129" uniqueCount="83">
  <si>
    <t>დამატებითი ჯარიმა</t>
  </si>
  <si>
    <t>ბიუჯეტში დასაბრულნებელი თანხა</t>
  </si>
  <si>
    <t>მე-19 მუხლის მე-3 პუნქტის  ,,ზ“ ქვეპუნქტი</t>
  </si>
  <si>
    <t>მე-19 მუხლის მე-11 პუნქტი</t>
  </si>
  <si>
    <t xml:space="preserve"> ანაზღაურებული
თანხის უკან დაბრუნების საფუძველი</t>
  </si>
  <si>
    <t>დამატებითი საჯარიმო სანქციის საფუძველი</t>
  </si>
  <si>
    <t>დარღვევის ტიპი</t>
  </si>
  <si>
    <t>ნორმატიული
აქტი, რომლის
მოთხოვნებიც
იქნა დარღვეული</t>
  </si>
  <si>
    <t>2003 წლის 4 მარტის N41/ნ ბრძანების მუხლი 21, მე-6 პუნქტი, 2014 წლის 16 იანვრის N83 (მუხლი 21, მე-6 პუნქტი) და 2016 წლის 7 ივლისის N317 დადგენილება</t>
  </si>
  <si>
    <t xml:space="preserve"> უკან დასაბრუნებელი
თანხა</t>
  </si>
  <si>
    <t>მე-19 მუხლის მე-3 პუნქტის  ,,ზ“ ქვეპუნქტი (განმახორციელებელთან წარმოდგენილი ხარჯვის დამადასტურებელი დოკუმენტაცია არ ასახავს სინამდვილეს)</t>
  </si>
  <si>
    <t xml:space="preserve">სააგენტოს 2013 წლის 12 აპრილის №04-185/ო და 2013 წლის 24 ოქტომბრის N04-430/ო ბრძანება </t>
  </si>
  <si>
    <t>N</t>
  </si>
  <si>
    <t xml:space="preserve">სააგენტოს 2013 წლის 12 აპრილის №04-185/ო 
და 2013 წლის 24 ოქტომბრის N04-430/ო ბრძანება </t>
  </si>
  <si>
    <t>მე-19 მუხლის მე-3 პუნქტის  ,,ზ“ ქვეპუნქტი (განმახორციელებელთან წარმოდგენილი ხარჯვის დამადასტურებელი დოკუმენტაცია არ ასახავს სინამდვილეს, სხვა გაუთვალისწინებელი ხარჯი მიმწოდებელს მოცემული ბენეფიციარების პროგრამულ სამედიცინო მომსახურებასთან დაკავშირებით არ ქონია)</t>
  </si>
  <si>
    <t>მიმწოდებლის მიერ ჩატარებულია საკეისრო კვეთა, სადაც პაციენტებს თანაგადახდის სახით გადაახდევინეს გარკვეული თანხა, რომელიც  ელექტრონულ ანგარიშგების მოდულში  და არც ხარჯის დამადასტურებელ დოკუმენტში არ არის ნაჩვენები</t>
  </si>
  <si>
    <t xml:space="preserve">მე-19 მუხლის მე-3 პუნქტის  ,,ზ“ ქვეპუნქტი </t>
  </si>
  <si>
    <t>პროგრამის მე-19 მუხლის მე-3 პუნქტის
 "ა" და "ზ"ქვეპუნქტები</t>
  </si>
  <si>
    <t>პროგრამის მე-11 მუხლის,მე-2 პუნქტი</t>
  </si>
  <si>
    <t>პროგრამის მე-19 მუხლის მე-3 პუნქტის
 "ზ"ქვეპუნქტები</t>
  </si>
  <si>
    <t>პროგრამის მე-19 მუხლის მე-3 პუნქტის ,,გ.ბ“ ქვეპუნქტი</t>
  </si>
  <si>
    <t>მე-19 მუხლის მე-13 პუნქტი</t>
  </si>
  <si>
    <t xml:space="preserve"> მე-11 მუხლის მე-2 პუნქტის ე-ქვეპუნქტი</t>
  </si>
  <si>
    <t>მე-19 მუხლის მე-9 პუნქტი</t>
  </si>
  <si>
    <t>შეტყობინება გადმოცემულია 24 სთ-იანი დაგვიანებით</t>
  </si>
  <si>
    <t xml:space="preserve">მე-11 მუხლის 1 პუნქტი </t>
  </si>
  <si>
    <t>პროგრამის მე-22 მუხლის მე-12 პუნქტის ა) ქვეპუნქტი</t>
  </si>
  <si>
    <t>პროგრამის 22-ე მუხლის მე-2 პუნქტი</t>
  </si>
  <si>
    <t xml:space="preserve">პროგრამის მე-20 მუხლის მე–2 პუნქტის 
„ბ“ ქვეპუნქტი </t>
  </si>
  <si>
    <t>მე-19 მუხლის მე-14 პუნქტი</t>
  </si>
  <si>
    <t>პროგრამის 23-ე მუხლის პირველი, მე-4 პუნქტები, საქართველოს შრომის, ჯანმრთელობისა და სოციალური დაცვის მინისტრის 2014 წლის 17 მარტის N01-19/ნ ბრძანება</t>
  </si>
  <si>
    <t>პროგრამის 23-ე მუხლი და დანართი 1.1</t>
  </si>
  <si>
    <t xml:space="preserve">მე-20 მუხლის მე-5 პუნქტის "ვ" ქვეპუნქტი </t>
  </si>
  <si>
    <t>მიმწოდებლებმა ვერ წარმოადგინეს, მათთან რეგისტრირებული ბენეფიციარების თანხმობის ფორმები</t>
  </si>
  <si>
    <t xml:space="preserve">2014 წლის 30 ოქტომბრიდან შევსებულ თანხმობის ფურცლებს თან არ ერთვის პირადობის მოწმობის ასლები; </t>
  </si>
  <si>
    <t>მიმწოდებლების მხრიდან დარღვეულია მოსარგებლის თანხმობის ფორმის შევსების წესი (თანხმობის ფორმებში ჩანაწერები გადასწორებულია, მისამართი არ ემთხვევა, 18 წლამდე მოსარგებლის შემთხვევებში არ არის მითითებული მისი მშობლის ან მეურვის/მზრუნველის მონაცემები და სხვა);</t>
  </si>
  <si>
    <t>მიმწოდებლების მიერ გეგმიური ამბულატორიული მომსახურეობის კომპონენტით გათვალისწინებული მომსახურეობის მიმღებად   ძირითად კონტიგენტში დარეგისტრიებულია პაციენტები, რომლებიც კანონმდებლობის თანახმად, უნდა ყოფილიყვნენ დამატებით კონტიგენტში, რის გამოც მიმწოდებლებს თითოეულ შემთხვევაზე სახელმწიფო ბიუჯეტიდან მიღებული აქვთ 0,86 ლარით მეტი;</t>
  </si>
  <si>
    <t xml:space="preserve">მიმწოდებლების მიერ შევსებულ თანხმობის ფურცლებზე არ არის ბენეფიციარის მისი ან მისი კანონიერი წარმომადგენლის ხელმოწერა, რაც იმის დამადასტურებელია, რომ მიმწოდებლის მიერ ბენეფიციარის თანხმობის გარეშე განხორციელებილია რეგისტრაცია </t>
  </si>
  <si>
    <t>36-ე დადგენილება მე-19 მუხლის მე–11 პუნქტი</t>
  </si>
  <si>
    <t xml:space="preserve">პროგრამის მე-15 მუხლის მე-2 პუნქტის "ბ.ბ"
ქვეპუნქტი (შეტყობინების სისტემაში გადაცემული დიაგნოზი და მისი დაზუსტება და ჩარევა არ ემთხვევა პაციენტის სამედიცინო დოკუმენტაციაში არსებულ მონაცემებს)
</t>
  </si>
  <si>
    <t>მე-19 მუხლის მე-3 პუნქტის "ა" (თუ ძირითადი (პროგრამულ ანაზღაურებას დაქვემდებარებული) დიაგნოზი არ დასტურდება პაციენტის სამედიცინო დოკუმენტაციაში არსებული მონაცემებით ან დამძიმებულია, ან წარდგენილია თანმხლები დიაგნოზის სახით) და "ზ" ქვეპუნქტები (თუ შემთხვევის შესახებ მონაცემები ან/და დოკუმენტაცია არ ასახავს სინამდვილეს;</t>
  </si>
  <si>
    <t>პროგრამის მე-8 მუხლის მე-5 და მე-7 პუნქტები,
მე-15 მუხლის მე-2 პუნქტის "ი" ქვეპუნქტი,
მე-20 მუხლის მე-5 პუნქტის "კ" ქვეპუნქტი</t>
  </si>
  <si>
    <t xml:space="preserve">განხორციელდა რეფერალი. ფაქტიური ხარჯი მითითებული არ არის პაციენტის გადაყვანიდან 72საათში. </t>
  </si>
  <si>
    <t>მიმწოდებლის მხრიდან ზოგ შემთხვევაში ვერ დასტურდება გეგმიური ამბულატორიული მოსახურების მომსახურების ფარგლებში პაციენტებზე ჩატარებული სამედიცინო მომსახურება, ასევე პაციენტებს გადახდილი აქვთ თანაგადახდის სახით კუთვნილ თანხაზე მეტი, ან თანხა გადახდილი აქვთ იმ მომსახურებაში, რომელიც არ ითვალისწინებდა თანხის გადახდას</t>
  </si>
  <si>
    <r>
      <t xml:space="preserve">მიმწოდებლების მიერ გაწეული ფაქტიური/ფაქტობრივი ხარჯი არ დასტურდება, ე.ი სახელმწიფო ბიუჯეტიდან ზედმეტად მოთხოვნილია თანხა </t>
    </r>
    <r>
      <rPr>
        <b/>
        <sz val="12"/>
        <rFont val="Sylfaen"/>
        <family val="1"/>
      </rPr>
      <t>კერძოდ; ვერ იქნა წარმოდგენილი კალკულაციაში დაფიქსირებული ლაბორატორიული და ინსტრუმენტული კვლევების (ლაბორატორია, რენტგენი, ექოსკოპია, ეკგ და სხვა) ჩატარების დამადასტურებელი დოკუმენტები,</t>
    </r>
    <r>
      <rPr>
        <sz val="12"/>
        <rFont val="Sylfaen"/>
        <family val="1"/>
        <charset val="204"/>
      </rPr>
      <t xml:space="preserve"> </t>
    </r>
  </si>
  <si>
    <t>„საქართველოში პათოლოგიურანატომიური 
სამსახურის შემდგომი გაუმჯობესების შესახებ“ 
საქართველოს შრომის, ჯანმრთელობისა და 
სოციალური დაცვის მინისტრის 2000 წლის 5 დეკემბრის №242/ნ ბრძანება, პროგრამის მე-20 მუხლის მე-5 პუნქტი, 22-ე მუხლი.ჯანმრთელობის
დაცვის შესახებ საქართველოს კანონი</t>
  </si>
  <si>
    <t>მე-19 მუხლის მე-3 პუნქტის "ა" და ,,ბ“ ქვეპუნქტები</t>
  </si>
  <si>
    <t>მიმწოდებლების მიერ სამედიცინო შემთხვევების რეგისტრაციის მოდულში (ელექტრონული ჯანდაცვა) დაფიქსირებული მონაცემები დიაგნოზი, ჩარევა, დაზუსტება სამედიცინო დოკუმენტაციით არ დასტურდება</t>
  </si>
  <si>
    <t>პროგრამის მე-15 მუხლის მე-2 პუნქტის 
ბ.ბ. ქვეპუნქტი</t>
  </si>
  <si>
    <t>პროგრამის მე-8 მუხლის მე-5 და მე-7 პუნქტები,
მე-15 მუხლის მე-2 პუნქტის "ი" ქვეპუნქტი, 
მე-20 მუხლის მე-5 პუნქტის "კ" ქვეპუნქტი</t>
  </si>
  <si>
    <r>
      <t xml:space="preserve">მიმწოდებლების მიერ სრულად არ ჩატარებულა სახელმწიფო პროგრამით გათვალისწინებული მომსახურება კერძოდ; ვერ იქნა წარმოდგენილი </t>
    </r>
    <r>
      <rPr>
        <b/>
        <sz val="12"/>
        <color theme="1"/>
        <rFont val="Calibri"/>
        <family val="2"/>
        <scheme val="minor"/>
      </rPr>
      <t>ჰისტომორფოლოგიური კვლევის პასუხები</t>
    </r>
    <r>
      <rPr>
        <sz val="12"/>
        <color theme="1"/>
        <rFont val="Calibri"/>
        <family val="2"/>
        <scheme val="minor"/>
      </rPr>
      <t>, რის გამოც პაციენტის სამედიცინო დოკუმენტაციაში არსებული მონაცემებით დიაგნოზი ან დამძიმებულია, ან წარდგენილია თანმხლები დიაგნოზის სახით;</t>
    </r>
  </si>
  <si>
    <r>
      <t>მიმწოდებლების მიერ</t>
    </r>
    <r>
      <rPr>
        <sz val="12"/>
        <color theme="1"/>
        <rFont val="Sylfaen"/>
        <family val="1"/>
      </rPr>
      <t xml:space="preserve"> შემთხვევები დახურულია საბოლოო დიაგნოზის დადგენისათვის საჭირო კვლევების პასუხის მიღებამდე და შემთხვევის დახურვის შემდეგ</t>
    </r>
    <r>
      <rPr>
        <b/>
        <sz val="12"/>
        <color theme="1"/>
        <rFont val="Sylfaen"/>
        <family val="1"/>
      </rPr>
      <t xml:space="preserve"> მიღებული ჰისტომორფოლოგიური და ბაქტერიოლოგიური კვლევების პასუხების თანახმად,</t>
    </r>
    <r>
      <rPr>
        <sz val="12"/>
        <color theme="1"/>
        <rFont val="Sylfaen"/>
        <family val="1"/>
      </rPr>
      <t xml:space="preserve"> შეცვლილია  შეტყობინების სისტემაში გადმოცემული დიაგნოზი. შესაბამისად გადმოცემული დიაგნოზები დამძიმებულია ან არ დასტურდება. 
</t>
    </r>
  </si>
  <si>
    <t xml:space="preserve">პროგრამის მე-11 მუხლის მე- 5 პუნქტი
</t>
  </si>
  <si>
    <t>36-ე დადგენილება მე-19 მუხლის მე–4
 პუნქტი</t>
  </si>
  <si>
    <t xml:space="preserve">სააგენტოს 2013 წლის 12 აპრილის
 №04-185/ო ბრძანება </t>
  </si>
  <si>
    <t>პროგრამის მე-15 მუხლის მე-2 პუნქტის
 ბ.ბ. ქვეპუნქტი</t>
  </si>
  <si>
    <t>პროგრამის მე-15 მუხლის მე-2  პუნქტის  "ე" ქვეპუნქტი</t>
  </si>
  <si>
    <t>მე-15 მუხლის მე-2 პუნქტის "ე" ქვეპუნქტი, 22-ე მუხლის მე-10 პუნქტი</t>
  </si>
  <si>
    <r>
      <t xml:space="preserve">მიმწოდებლების მიერ ხარჯის დამადასტურებელ დოკუმენტაციაში (კალკულაცია) დაფიქსირებულია </t>
    </r>
    <r>
      <rPr>
        <b/>
        <sz val="12"/>
        <color theme="1"/>
        <rFont val="Sylfaen"/>
        <family val="1"/>
      </rPr>
      <t>სხვა გაუთვალისწინებელი ხარჯი</t>
    </r>
    <r>
      <rPr>
        <sz val="12"/>
        <color theme="1"/>
        <rFont val="Sylfaen"/>
        <family val="1"/>
        <charset val="204"/>
      </rPr>
      <t>,
რომლის წარმომავლობასაც მიმწოდებელები დოკუმენტალურად ვერ ასაბუთებენ.</t>
    </r>
  </si>
  <si>
    <r>
      <t xml:space="preserve">მიმწოდებლების მიერ ხარჯის დამადასტურებელ დოკუმენტაციაში (კალკულაცია) დაფიქსირებულია </t>
    </r>
    <r>
      <rPr>
        <b/>
        <sz val="12"/>
        <color theme="1"/>
        <rFont val="Sylfaen"/>
        <family val="1"/>
      </rPr>
      <t>ჰისტომორფოლოგიური კვლევაზე გაწეული ხარჯი</t>
    </r>
    <r>
      <rPr>
        <sz val="12"/>
        <color theme="1"/>
        <rFont val="Sylfaen"/>
        <family val="1"/>
        <charset val="204"/>
      </rPr>
      <t>, რასაც დოკუმენტალურად ვერ ასაბუთებენ.</t>
    </r>
  </si>
  <si>
    <r>
      <t xml:space="preserve">სააგენტოს 2013 წლის 12 აპრილის </t>
    </r>
    <r>
      <rPr>
        <sz val="12"/>
        <color theme="1"/>
        <rFont val="Calibri"/>
        <family val="2"/>
        <charset val="204"/>
        <scheme val="minor"/>
      </rPr>
      <t>№04-185/</t>
    </r>
    <r>
      <rPr>
        <sz val="12"/>
        <color theme="1"/>
        <rFont val="Sylfaen"/>
        <family val="1"/>
        <charset val="204"/>
      </rPr>
      <t>ო</t>
    </r>
    <r>
      <rPr>
        <sz val="12"/>
        <color rgb="FF000000"/>
        <rFont val="Sylfaen"/>
        <family val="1"/>
        <charset val="204"/>
      </rPr>
      <t xml:space="preserve"> 
და 2013 წლის 24 ოქტომბრის N04-430/ო ბრძანება </t>
    </r>
  </si>
  <si>
    <t xml:space="preserve">სააგენტოს 2013 წლის 12 აპრილის №04-185/ო
 და 2013 წლის 24 ოქტომბრის N04-430/ო ბრძანება </t>
  </si>
  <si>
    <t xml:space="preserve">პროგრამის მე-8 მუხლის მე-5 და მე-7 პუნქტები,
მე-15 მუხლის მე-2 პუნქტის "ი" ქვეპუნქტი,
 მე-20 მუხლის მე-5 პუნქტის "კ" ქვეპუნქტი,
 სააგენტოს 2013 წლის 12 აპრილის №04-185/ო
 და 2013 წლის 24 ოქტომბრის N04-430/ო ბრძანება </t>
  </si>
  <si>
    <t>პროგრამის მე-11 მუხლის მე-2 პუნქტის 
„დ“ ქვეპუნქტი,სააგენტოს 2013 წლის 12 აპრილის №04-185/ო</t>
  </si>
  <si>
    <t>პროგრამის მე-15 მუხლის მე-2 პუნქტის
 ბ.ა. ქვეპუნქტი</t>
  </si>
  <si>
    <t xml:space="preserve">სამედიცინო დოკუმენტაციაში დაფიქსირებული ნოზოლოგიური კოდი არ ფინანსდება საქართველოს  მთავრობის №36 დადგენილების დანართი 1.2-ის ფარგლებში.  </t>
  </si>
  <si>
    <t>დაფიქსირდა რეჰოსპიტალიზაცია</t>
  </si>
  <si>
    <r>
      <t xml:space="preserve">მიმწოდებლის მიერ სამედიცინო შემთხვევების რეგისტრაციის მოდულში (ელექტრონული ჯანდაცვა) </t>
    </r>
    <r>
      <rPr>
        <b/>
        <sz val="12"/>
        <color theme="1"/>
        <rFont val="Calibri"/>
        <family val="2"/>
        <scheme val="minor"/>
      </rPr>
      <t xml:space="preserve">ქირურგიული და ტრავმატოლოგიური </t>
    </r>
    <r>
      <rPr>
        <sz val="12"/>
        <color theme="1"/>
        <rFont val="Calibri"/>
        <family val="2"/>
        <scheme val="minor"/>
      </rPr>
      <t>დახმარებების დონები სამედიცინო დოკუმენტაციით არ დასტურდება</t>
    </r>
  </si>
  <si>
    <r>
      <t xml:space="preserve">მიმწოდებლის მიერ სამედიცინო შემთხვევების რეგისტრაციის მოდულში (ელექტრონული ჯანდაცვა) </t>
    </r>
    <r>
      <rPr>
        <b/>
        <sz val="12"/>
        <color theme="1"/>
        <rFont val="Calibri"/>
        <family val="2"/>
        <scheme val="minor"/>
      </rPr>
      <t>ინტენსიური თერაპიის დონების დროები</t>
    </r>
    <r>
      <rPr>
        <sz val="12"/>
        <color theme="1"/>
        <rFont val="Calibri"/>
        <family val="2"/>
        <scheme val="minor"/>
      </rPr>
      <t xml:space="preserve"> სამედიცინო დოკუმენტაციით არ დასტურდება</t>
    </r>
  </si>
  <si>
    <r>
      <t xml:space="preserve">მიმწოდებლების მხრიდან ადგილი აქვს შეტყობინების სისტემაში გადმოცემული </t>
    </r>
    <r>
      <rPr>
        <b/>
        <sz val="12"/>
        <color theme="1"/>
        <rFont val="Calibri"/>
        <family val="2"/>
        <scheme val="minor"/>
      </rPr>
      <t>კოდების დროების გადაფარვა</t>
    </r>
    <r>
      <rPr>
        <sz val="12"/>
        <color theme="1"/>
        <rFont val="Calibri"/>
        <family val="2"/>
        <scheme val="minor"/>
      </rPr>
      <t>ს, რამაც გამოიწვია საბიუჯეტო თანხების არამიზნობრივი ხარჯვა კერძოდ; 2 ან 3 და მეტი სხვადასხვა დიაგნოზი გადმოცემულია ერთი და იგივე დროს.</t>
    </r>
  </si>
  <si>
    <r>
      <t xml:space="preserve">მიმწოდებლების მიერ გაწეული </t>
    </r>
    <r>
      <rPr>
        <b/>
        <sz val="12"/>
        <color theme="1"/>
        <rFont val="Sylfaen"/>
        <family val="1"/>
      </rPr>
      <t>ფაქტიური/ფაქტობრივი ხარჯები გაზრდილია ხელოვნურად</t>
    </r>
    <r>
      <rPr>
        <sz val="12"/>
        <color theme="1"/>
        <rFont val="Sylfaen"/>
        <family val="1"/>
        <charset val="204"/>
      </rPr>
      <t xml:space="preserve"> კერძოდ; ჩატარებული ვიდეო კონსულტაციის ღირებულება არ ედრება სამედიცინო და ფინანსურ დოკუმენტაციაში დაფიქსირებულ თანხას, კერძოდ; სამედიცინო დოკუმენტაციაში მითითებულია 35 ლარი, ხოლო კალკულაციით მოთხოვნილია 45 ლარი, </t>
    </r>
  </si>
  <si>
    <r>
      <t xml:space="preserve">მიმწოდებლის მიერ სამედიცინო შემთხვევების რეგისტრაციის მოდულში (ელექტრონული ჯანდაცვა) დაფიქსირებული მონაცემები (კერძოდ </t>
    </r>
    <r>
      <rPr>
        <b/>
        <sz val="12"/>
        <color theme="1"/>
        <rFont val="Calibri"/>
        <family val="2"/>
        <scheme val="minor"/>
      </rPr>
      <t>პაციენტის მიღება - გაწერის დრო</t>
    </r>
    <r>
      <rPr>
        <sz val="12"/>
        <color theme="1"/>
        <rFont val="Calibri"/>
        <family val="2"/>
        <scheme val="minor"/>
      </rPr>
      <t xml:space="preserve"> ) არ ემთხვევა  სამედიცინო დოკუმენტაციაში (ისტორია და სტაციონარში პაციენტთა მიღების და გაწერის რეგისტრაციის ჟურნალი) არსებულ მონაცემებს.</t>
    </r>
  </si>
  <si>
    <r>
      <t xml:space="preserve">მიმწოდებელებმა მოსარგებლეს </t>
    </r>
    <r>
      <rPr>
        <b/>
        <sz val="12"/>
        <color theme="1"/>
        <rFont val="Sylfaen"/>
        <family val="1"/>
      </rPr>
      <t xml:space="preserve">თანხა გადაახდევინა </t>
    </r>
    <r>
      <rPr>
        <sz val="12"/>
        <color theme="1"/>
        <rFont val="Sylfaen"/>
        <family val="1"/>
      </rPr>
      <t>იმ მომსახურებაში, რომელიც მთლიანად დაფარულია პროგრამით</t>
    </r>
  </si>
  <si>
    <r>
      <t xml:space="preserve">პაციენტს გადახდილი აქვს </t>
    </r>
    <r>
      <rPr>
        <b/>
        <sz val="12"/>
        <color theme="1"/>
        <rFont val="Calibri"/>
        <family val="2"/>
        <scheme val="minor"/>
      </rPr>
      <t xml:space="preserve">თანაგადახდით </t>
    </r>
    <r>
      <rPr>
        <sz val="12"/>
        <color theme="1"/>
        <rFont val="Calibri"/>
        <family val="2"/>
        <scheme val="minor"/>
      </rPr>
      <t xml:space="preserve">
გათვალისწინებულ თანხაზე მეტი</t>
    </r>
  </si>
  <si>
    <r>
      <rPr>
        <sz val="12"/>
        <color theme="1"/>
        <rFont val="Sylfaen"/>
        <family val="1"/>
      </rPr>
      <t>მიმწოდებლების მიერ დარღვეულია</t>
    </r>
    <r>
      <rPr>
        <b/>
        <sz val="12"/>
        <color theme="1"/>
        <rFont val="Sylfaen"/>
        <family val="1"/>
      </rPr>
      <t xml:space="preserve"> </t>
    </r>
    <r>
      <rPr>
        <sz val="12"/>
        <color theme="1"/>
        <rFont val="Sylfaen"/>
        <family val="1"/>
      </rPr>
      <t xml:space="preserve">სტაციონარში 
პაციენტის დაყოვნების </t>
    </r>
    <r>
      <rPr>
        <b/>
        <sz val="12"/>
        <color theme="1"/>
        <rFont val="Sylfaen"/>
        <family val="1"/>
      </rPr>
      <t>24 სთ-იანი წესი</t>
    </r>
  </si>
  <si>
    <r>
      <t xml:space="preserve">პაციენტებს ჩაუტარდათ </t>
    </r>
    <r>
      <rPr>
        <b/>
        <sz val="12"/>
        <color theme="1"/>
        <rFont val="Calibri"/>
        <family val="2"/>
        <scheme val="minor"/>
      </rPr>
      <t>რენდგენო-რადიოლოგიური</t>
    </r>
    <r>
      <rPr>
        <sz val="12"/>
        <color theme="1"/>
        <rFont val="Calibri"/>
        <family val="2"/>
        <scheme val="minor"/>
      </rPr>
      <t xml:space="preserve"> კვლევები, თუმცა პაციენტების დასხივების დოზა არარის ჩაწერილი დოზური დატვირთვის აღრიცხვის ფურცელში და არც რენდგენოლოგიური გამოკვლევების ყოველდღიური აღრიცხვის ჟურნალში </t>
    </r>
  </si>
  <si>
    <r>
      <t>მიმწოდებლების მიერ</t>
    </r>
    <r>
      <rPr>
        <sz val="12"/>
        <color theme="1"/>
        <rFont val="Sylfaen"/>
        <family val="1"/>
      </rPr>
      <t xml:space="preserve"> </t>
    </r>
    <r>
      <rPr>
        <b/>
        <sz val="12"/>
        <color theme="1"/>
        <rFont val="Sylfaen"/>
        <family val="1"/>
      </rPr>
      <t>შემთხვევები დახურული</t>
    </r>
    <r>
      <rPr>
        <sz val="12"/>
        <color theme="1"/>
        <rFont val="Sylfaen"/>
        <family val="1"/>
      </rPr>
      <t xml:space="preserve">ა საბოლოო დიაგნოზის დადგენისათვის საჭირო კვლევების პასუხის მიღებამდე. 
</t>
    </r>
  </si>
  <si>
    <r>
      <t xml:space="preserve">ელექტრონულ ანგარიშგების მოდულში </t>
    </r>
    <r>
      <rPr>
        <sz val="12"/>
        <color rgb="FF000000"/>
        <rFont val="Sylfaen"/>
        <family val="1"/>
        <charset val="204"/>
      </rPr>
      <t>პაციენტის მიერ თანხის გადახდის დამადასტურებელი დოკუმენტის (</t>
    </r>
    <r>
      <rPr>
        <b/>
        <sz val="12"/>
        <color rgb="FF000000"/>
        <rFont val="Sylfaen"/>
        <family val="1"/>
      </rPr>
      <t>სალაროს ქვითარის DY) ნომერი</t>
    </r>
    <r>
      <rPr>
        <sz val="12"/>
        <color rgb="FF000000"/>
        <rFont val="Sylfaen"/>
        <family val="1"/>
        <charset val="204"/>
      </rPr>
      <t xml:space="preserve"> არ ედრება მიმწოდებელთან არსებულ დოკუმენტაციას</t>
    </r>
  </si>
  <si>
    <r>
      <t xml:space="preserve">სამედიცინო შემთხვევების რეგისტრაციის მოდულში დაფიქსირებული მონაცემი (პროგრამით განსაზღვრული შემთხვევებისას მოსარგებლის დაწესებულებაში </t>
    </r>
    <r>
      <rPr>
        <b/>
        <sz val="12"/>
        <color theme="1"/>
        <rFont val="Sylfaen"/>
        <family val="1"/>
      </rPr>
      <t>მიმართვის ფორმა</t>
    </r>
    <r>
      <rPr>
        <sz val="12"/>
        <color theme="1"/>
        <rFont val="Sylfaen"/>
        <family val="1"/>
        <charset val="204"/>
      </rPr>
      <t xml:space="preserve">) არ ემთხვევა სამედიცინო დოკუმენტაციაში არსებულ მონაცემებს </t>
    </r>
  </si>
  <si>
    <r>
      <t xml:space="preserve">მიმწოდებლის მიერ ელექტრონულ მოდულში მითითებული პაციენტის მიერ გადასახდელი თანაგადახდის წილი წარმოდგენილია მხოლოდ </t>
    </r>
    <r>
      <rPr>
        <b/>
        <sz val="12"/>
        <color theme="1"/>
        <rFont val="Sylfaen"/>
        <family val="1"/>
      </rPr>
      <t xml:space="preserve">პროცენტებში </t>
    </r>
    <r>
      <rPr>
        <sz val="12"/>
        <color theme="1"/>
        <rFont val="Sylfaen"/>
        <family val="1"/>
        <charset val="204"/>
      </rPr>
      <t>და არ არის დაფიქსირებული  პაციენტის მიერ ასანაზღაურებელი თანხა</t>
    </r>
  </si>
  <si>
    <t>პროგრამის დანართი 1.2</t>
  </si>
  <si>
    <r>
      <t>ელექტრონულ ანგარიშგების მოდულში მითითებული პაციენტის მიერ გადასახდელი</t>
    </r>
    <r>
      <rPr>
        <b/>
        <sz val="12"/>
        <color theme="1"/>
        <rFont val="Sylfaen"/>
        <family val="1"/>
      </rPr>
      <t xml:space="preserve"> თანაგადახდის თანხა</t>
    </r>
    <r>
      <rPr>
        <sz val="12"/>
        <color theme="1"/>
        <rFont val="Sylfaen"/>
        <family val="1"/>
        <charset val="204"/>
      </rPr>
      <t xml:space="preserve"> და არ ედრება პაციენტის მიერ ფაქტიურად გადახდილ თანხას </t>
    </r>
  </si>
  <si>
    <r>
      <t xml:space="preserve">მიმწოდებლის მიერ განმახორციელებელთან წარმოდგენილი ხარჯის დამადასტურებელ დოკუმენტში (კალკულაცია) მითითებული </t>
    </r>
    <r>
      <rPr>
        <b/>
        <sz val="12"/>
        <color theme="1"/>
        <rFont val="Calibri"/>
        <family val="2"/>
        <scheme val="minor"/>
      </rPr>
      <t>თანხა</t>
    </r>
    <r>
      <rPr>
        <sz val="12"/>
        <color theme="1"/>
        <rFont val="Calibri"/>
        <family val="2"/>
        <scheme val="minor"/>
      </rPr>
      <t xml:space="preserve"> არ ემთხვევა ელექტრონულ ანგარიშგების მოდულში წარმოდგენილ  შემთხვევის ღირებულებას</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</si>
</sst>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_-* #,##0.00\ _L_a_r_i_-;\-* #,##0.00\ _L_a_r_i_-;_-* &quot;-&quot;??\ _L_a_r_i_-;_-@_-"/>
    <numFmt numFmtId="165" formatCode="_-* #,##0\ _L_a_r_i_-;\-* #,##0\ _L_a_r_i_-;_-* &quot;-&quot;??\ _L_a_r_i_-;_-@_-"/>
  </numFmts>
  <fonts count="20" x14ac:knownFonts="1">
    <font>
      <sz val="11"/>
      <color theme="1"/>
      <name val="Calibri"/>
      <family val="2"/>
      <scheme val="minor"/>
    </font>
    <font>
      <sz val="10"/>
      <color theme="1"/>
      <name val="Calibri"/>
      <family val="2"/>
      <scheme val="minor"/>
    </font>
    <font>
      <sz val="11"/>
      <color theme="1"/>
      <name val="Calibri"/>
      <family val="2"/>
      <scheme val="minor"/>
    </font>
    <font>
      <sz val="10"/>
      <name val="Calibri"/>
      <family val="2"/>
      <scheme val="minor"/>
    </font>
    <font>
      <sz val="12"/>
      <color theme="1"/>
      <name val="Calibri"/>
      <family val="2"/>
      <scheme val="minor"/>
    </font>
    <font>
      <b/>
      <sz val="12"/>
      <color theme="1"/>
      <name val="Calibri"/>
      <family val="2"/>
      <charset val="204"/>
      <scheme val="minor"/>
    </font>
    <font>
      <sz val="12"/>
      <color theme="1"/>
      <name val="Sylfaen"/>
      <family val="1"/>
      <charset val="204"/>
    </font>
    <font>
      <sz val="12"/>
      <color rgb="FF000000"/>
      <name val="Sylfaen"/>
      <family val="1"/>
      <charset val="204"/>
    </font>
    <font>
      <sz val="12"/>
      <name val="Sylfaen"/>
      <family val="1"/>
      <charset val="204"/>
    </font>
    <font>
      <u/>
      <sz val="12"/>
      <name val="Sylfaen"/>
      <family val="1"/>
      <charset val="204"/>
    </font>
    <font>
      <sz val="12"/>
      <name val="Calibri"/>
      <family val="2"/>
      <scheme val="minor"/>
    </font>
    <font>
      <sz val="12"/>
      <color theme="1"/>
      <name val="Calibri"/>
      <family val="2"/>
      <charset val="204"/>
      <scheme val="minor"/>
    </font>
    <font>
      <sz val="12"/>
      <color theme="1"/>
      <name val="Sylfaen"/>
      <family val="1"/>
    </font>
    <font>
      <b/>
      <sz val="12"/>
      <color theme="1"/>
      <name val="Sylfaen"/>
      <family val="1"/>
    </font>
    <font>
      <sz val="12"/>
      <color rgb="FF000000"/>
      <name val="Sylfaen"/>
      <family val="1"/>
    </font>
    <font>
      <b/>
      <sz val="12"/>
      <name val="Sylfaen"/>
      <family val="1"/>
    </font>
    <font>
      <sz val="14"/>
      <color theme="1"/>
      <name val="Calibri"/>
      <family val="2"/>
      <scheme val="minor"/>
    </font>
    <font>
      <sz val="14"/>
      <name val="Calibri"/>
      <family val="2"/>
      <scheme val="minor"/>
    </font>
    <font>
      <b/>
      <sz val="12"/>
      <color theme="1"/>
      <name val="Calibri"/>
      <family val="2"/>
      <scheme val="minor"/>
    </font>
    <font>
      <b/>
      <sz val="12"/>
      <color rgb="FF000000"/>
      <name val="Sylfaen"/>
      <family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164" fontId="2" fillId="0" borderId="0" applyFont="0" applyFill="0" applyBorder="0" applyAlignment="0" applyProtection="0"/>
  </cellStyleXfs>
  <cellXfs count="49">
    <xf numFmtId="0" fontId="0" fillId="0" borderId="0" xfId="0"/>
    <xf numFmtId="0" fontId="1" fillId="0" borderId="0" xfId="0" applyFont="1" applyAlignment="1">
      <alignment vertical="top"/>
    </xf>
    <xf numFmtId="0" fontId="1" fillId="0" borderId="0" xfId="0" applyFont="1" applyFill="1" applyAlignment="1">
      <alignment horizontal="left" vertical="top"/>
    </xf>
    <xf numFmtId="0" fontId="3" fillId="0" borderId="0" xfId="0" applyFont="1" applyFill="1" applyAlignment="1">
      <alignment horizontal="left" vertical="top"/>
    </xf>
    <xf numFmtId="0" fontId="4" fillId="0" borderId="1" xfId="0" applyFont="1" applyBorder="1" applyAlignment="1">
      <alignment horizontal="center" vertical="top"/>
    </xf>
    <xf numFmtId="0" fontId="5" fillId="0" borderId="1" xfId="0" applyFont="1" applyFill="1" applyBorder="1" applyAlignment="1">
      <alignment horizontal="center" vertical="center" wrapText="1"/>
    </xf>
    <xf numFmtId="164" fontId="5" fillId="0" borderId="1" xfId="1" applyFont="1" applyFill="1" applyBorder="1" applyAlignment="1">
      <alignment horizontal="center" vertical="center" textRotation="90" wrapText="1"/>
    </xf>
    <xf numFmtId="0" fontId="4" fillId="0" borderId="1" xfId="0" applyFont="1" applyFill="1" applyBorder="1" applyAlignment="1">
      <alignment horizontal="left" vertical="top"/>
    </xf>
    <xf numFmtId="0" fontId="4"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164" fontId="7" fillId="0" borderId="1" xfId="1" applyFont="1" applyFill="1" applyBorder="1" applyAlignment="1">
      <alignment horizontal="left"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164" fontId="10" fillId="0" borderId="1" xfId="1" applyFont="1" applyFill="1" applyBorder="1" applyAlignment="1">
      <alignment horizontal="left" vertical="center"/>
    </xf>
    <xf numFmtId="164" fontId="10" fillId="0" borderId="1" xfId="1" applyFont="1" applyFill="1" applyBorder="1" applyAlignment="1">
      <alignment horizontal="left" vertical="center" textRotation="90"/>
    </xf>
    <xf numFmtId="164" fontId="4" fillId="0" borderId="1" xfId="1" applyFont="1" applyFill="1" applyBorder="1" applyAlignment="1">
      <alignment horizontal="left" vertical="center"/>
    </xf>
    <xf numFmtId="0" fontId="4" fillId="0" borderId="0" xfId="0" applyFont="1" applyAlignment="1">
      <alignment horizontal="center" vertical="top"/>
    </xf>
    <xf numFmtId="0" fontId="4" fillId="0" borderId="0" xfId="0" applyFont="1" applyAlignment="1">
      <alignment vertical="top"/>
    </xf>
    <xf numFmtId="164" fontId="4" fillId="0" borderId="0" xfId="1" applyFont="1" applyAlignment="1">
      <alignment vertical="top"/>
    </xf>
    <xf numFmtId="0" fontId="16" fillId="0" borderId="0" xfId="0" applyFont="1" applyAlignment="1">
      <alignment vertical="top"/>
    </xf>
    <xf numFmtId="0" fontId="17" fillId="0" borderId="0" xfId="0" applyFont="1" applyFill="1" applyAlignment="1">
      <alignment horizontal="left" vertical="top"/>
    </xf>
    <xf numFmtId="0" fontId="1" fillId="0" borderId="0" xfId="0" applyFont="1" applyAlignment="1">
      <alignment horizontal="center" vertical="center"/>
    </xf>
    <xf numFmtId="0" fontId="16" fillId="0" borderId="0" xfId="0" applyFont="1" applyFill="1" applyAlignment="1">
      <alignment horizontal="left" vertical="top"/>
    </xf>
    <xf numFmtId="0" fontId="1" fillId="0" borderId="0" xfId="0" applyFont="1" applyFill="1" applyAlignment="1">
      <alignment horizontal="center" vertical="center"/>
    </xf>
    <xf numFmtId="0" fontId="3" fillId="0" borderId="0" xfId="0" applyFont="1" applyFill="1" applyAlignment="1">
      <alignment horizontal="center" vertical="center"/>
    </xf>
    <xf numFmtId="0" fontId="16" fillId="0" borderId="0" xfId="0" applyFont="1" applyFill="1" applyAlignment="1">
      <alignment horizontal="center" vertical="center" wrapText="1"/>
    </xf>
    <xf numFmtId="0" fontId="16" fillId="0" borderId="0" xfId="0" applyFont="1" applyFill="1" applyAlignment="1">
      <alignment horizontal="center" vertical="center"/>
    </xf>
    <xf numFmtId="0" fontId="4" fillId="0" borderId="1" xfId="1" applyNumberFormat="1" applyFont="1" applyFill="1" applyBorder="1" applyAlignment="1">
      <alignment horizontal="center" vertical="center"/>
    </xf>
    <xf numFmtId="165" fontId="4" fillId="0" borderId="1" xfId="0" applyNumberFormat="1" applyFont="1" applyFill="1" applyBorder="1" applyAlignment="1">
      <alignment horizontal="left" vertical="center" wrapText="1"/>
    </xf>
    <xf numFmtId="0" fontId="12" fillId="0" borderId="1" xfId="0" applyFont="1" applyFill="1" applyBorder="1" applyAlignment="1">
      <alignment horizontal="left" vertical="center"/>
    </xf>
    <xf numFmtId="0" fontId="12" fillId="0" borderId="0" xfId="0" applyFont="1" applyFill="1" applyAlignment="1">
      <alignment horizontal="left" vertical="center" wrapText="1"/>
    </xf>
    <xf numFmtId="0" fontId="12" fillId="0" borderId="1" xfId="0" applyFont="1" applyFill="1" applyBorder="1" applyAlignment="1">
      <alignment horizontal="left" vertical="center" wrapText="1"/>
    </xf>
    <xf numFmtId="0" fontId="4" fillId="0" borderId="1" xfId="0" applyFont="1" applyFill="1" applyBorder="1" applyAlignment="1">
      <alignment horizontal="left" vertical="center"/>
    </xf>
    <xf numFmtId="0" fontId="12" fillId="0" borderId="0" xfId="0" applyFont="1" applyFill="1"/>
    <xf numFmtId="0" fontId="13" fillId="0" borderId="1" xfId="0" applyFont="1" applyFill="1" applyBorder="1" applyAlignment="1">
      <alignment horizontal="left" vertical="center" wrapText="1"/>
    </xf>
    <xf numFmtId="0" fontId="14" fillId="0" borderId="0" xfId="0" applyFont="1" applyFill="1" applyAlignment="1">
      <alignment horizontal="left" vertical="center" wrapText="1"/>
    </xf>
    <xf numFmtId="0" fontId="0" fillId="0" borderId="0" xfId="0" applyFill="1"/>
    <xf numFmtId="43" fontId="1" fillId="0" borderId="0" xfId="0" applyNumberFormat="1" applyFont="1" applyFill="1" applyAlignment="1">
      <alignment horizontal="left" vertical="top"/>
    </xf>
    <xf numFmtId="164" fontId="12" fillId="0" borderId="1" xfId="1" applyFont="1" applyFill="1" applyBorder="1" applyAlignment="1">
      <alignment horizontal="left" vertical="center"/>
    </xf>
    <xf numFmtId="0" fontId="4" fillId="0" borderId="0" xfId="0" applyFont="1" applyFill="1" applyBorder="1" applyAlignment="1">
      <alignment horizontal="center" vertical="top"/>
    </xf>
    <xf numFmtId="0" fontId="4" fillId="0" borderId="0" xfId="0" applyFont="1" applyFill="1" applyBorder="1" applyAlignment="1">
      <alignment vertical="top"/>
    </xf>
    <xf numFmtId="164" fontId="4" fillId="0" borderId="0" xfId="1" applyFont="1" applyFill="1" applyBorder="1" applyAlignment="1">
      <alignment vertical="top"/>
    </xf>
    <xf numFmtId="0" fontId="16" fillId="0" borderId="0" xfId="0" applyFont="1" applyFill="1" applyAlignment="1">
      <alignment vertical="top"/>
    </xf>
    <xf numFmtId="0" fontId="1" fillId="0" borderId="0" xfId="0" applyFont="1" applyFill="1" applyAlignment="1">
      <alignment vertical="top"/>
    </xf>
    <xf numFmtId="0" fontId="4" fillId="0" borderId="0" xfId="0" applyFont="1" applyFill="1" applyAlignment="1">
      <alignment horizontal="center" vertical="top"/>
    </xf>
    <xf numFmtId="0" fontId="4" fillId="0" borderId="0" xfId="0" applyFont="1" applyFill="1" applyAlignment="1">
      <alignment vertical="top"/>
    </xf>
    <xf numFmtId="164" fontId="4" fillId="0" borderId="0" xfId="1" applyFont="1" applyFill="1" applyAlignment="1">
      <alignment vertical="top"/>
    </xf>
    <xf numFmtId="0" fontId="12" fillId="0" borderId="0" xfId="0" applyFont="1" applyFill="1" applyAlignment="1">
      <alignment vertical="top"/>
    </xf>
  </cellXfs>
  <cellStyles count="2">
    <cellStyle name="Comma" xfId="1" builtinId="3"/>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9"/>
  <sheetViews>
    <sheetView tabSelected="1" zoomScale="70" zoomScaleNormal="70" workbookViewId="0">
      <selection activeCell="B5" sqref="B5"/>
    </sheetView>
  </sheetViews>
  <sheetFormatPr defaultColWidth="9.140625" defaultRowHeight="18.75" x14ac:dyDescent="0.25"/>
  <cols>
    <col min="1" max="1" width="9.28515625" style="17" bestFit="1" customWidth="1"/>
    <col min="2" max="2" width="85.140625" style="18" customWidth="1"/>
    <col min="3" max="3" width="57.7109375" style="18" customWidth="1"/>
    <col min="4" max="4" width="61.28515625" style="18" customWidth="1"/>
    <col min="5" max="5" width="15" style="18" customWidth="1"/>
    <col min="6" max="6" width="19.7109375" style="19" bestFit="1" customWidth="1"/>
    <col min="7" max="7" width="21.7109375" style="19" customWidth="1"/>
    <col min="8" max="8" width="19.7109375" style="19" bestFit="1" customWidth="1"/>
    <col min="9" max="9" width="18.7109375" style="20" hidden="1" customWidth="1"/>
    <col min="10" max="10" width="15.85546875" style="20" hidden="1" customWidth="1"/>
    <col min="11" max="11" width="15.42578125" style="20" hidden="1" customWidth="1"/>
    <col min="12" max="15" width="0" style="1" hidden="1" customWidth="1"/>
    <col min="16" max="16" width="0" style="22" hidden="1" customWidth="1"/>
    <col min="17" max="17" width="13.28515625" style="1" hidden="1" customWidth="1"/>
    <col min="18" max="19" width="0" style="1" hidden="1" customWidth="1"/>
    <col min="20" max="20" width="12.5703125" style="1" bestFit="1" customWidth="1"/>
    <col min="21" max="21" width="11.5703125" style="1" bestFit="1" customWidth="1"/>
    <col min="22" max="22" width="11" style="1" bestFit="1" customWidth="1"/>
    <col min="23" max="16384" width="9.140625" style="1"/>
  </cols>
  <sheetData>
    <row r="1" spans="1:16" ht="94.5" x14ac:dyDescent="0.25">
      <c r="A1" s="4" t="s">
        <v>12</v>
      </c>
      <c r="B1" s="5" t="s">
        <v>6</v>
      </c>
      <c r="C1" s="5" t="s">
        <v>7</v>
      </c>
      <c r="D1" s="5" t="s">
        <v>4</v>
      </c>
      <c r="E1" s="5" t="s">
        <v>5</v>
      </c>
      <c r="F1" s="6" t="s">
        <v>9</v>
      </c>
      <c r="G1" s="6" t="s">
        <v>0</v>
      </c>
      <c r="H1" s="6" t="s">
        <v>1</v>
      </c>
    </row>
    <row r="2" spans="1:16" s="2" customFormat="1" ht="158.25" customHeight="1" x14ac:dyDescent="0.25">
      <c r="A2" s="7">
        <v>1</v>
      </c>
      <c r="B2" s="8" t="s">
        <v>51</v>
      </c>
      <c r="C2" s="9" t="s">
        <v>39</v>
      </c>
      <c r="D2" s="9" t="s">
        <v>40</v>
      </c>
      <c r="E2" s="10" t="s">
        <v>38</v>
      </c>
      <c r="F2" s="11">
        <v>34662.65</v>
      </c>
      <c r="G2" s="11">
        <f>F2*10%</f>
        <v>3466.2650000000003</v>
      </c>
      <c r="H2" s="11">
        <f t="shared" ref="H2:H7" si="0">F2+G2</f>
        <v>38128.915000000001</v>
      </c>
      <c r="I2" s="23"/>
      <c r="J2" s="23"/>
      <c r="K2" s="23"/>
      <c r="P2" s="24"/>
    </row>
    <row r="3" spans="1:16" s="3" customFormat="1" ht="145.5" customHeight="1" x14ac:dyDescent="0.25">
      <c r="A3" s="7">
        <v>2</v>
      </c>
      <c r="B3" s="12" t="s">
        <v>44</v>
      </c>
      <c r="C3" s="12" t="s">
        <v>41</v>
      </c>
      <c r="D3" s="13" t="s">
        <v>10</v>
      </c>
      <c r="E3" s="12" t="s">
        <v>3</v>
      </c>
      <c r="F3" s="14">
        <v>407628.5</v>
      </c>
      <c r="G3" s="14">
        <v>40762.92</v>
      </c>
      <c r="H3" s="14">
        <f t="shared" si="0"/>
        <v>448391.42</v>
      </c>
      <c r="I3" s="21">
        <v>3321.97</v>
      </c>
      <c r="J3" s="21">
        <v>407628.5</v>
      </c>
      <c r="K3" s="21">
        <v>17708.64</v>
      </c>
      <c r="P3" s="25"/>
    </row>
    <row r="4" spans="1:16" s="2" customFormat="1" ht="147.75" customHeight="1" x14ac:dyDescent="0.25">
      <c r="A4" s="7">
        <v>3</v>
      </c>
      <c r="B4" s="9" t="s">
        <v>58</v>
      </c>
      <c r="C4" s="8" t="s">
        <v>54</v>
      </c>
      <c r="D4" s="9" t="s">
        <v>14</v>
      </c>
      <c r="E4" s="9" t="s">
        <v>3</v>
      </c>
      <c r="F4" s="16">
        <v>275015.8</v>
      </c>
      <c r="G4" s="14">
        <v>27501.58</v>
      </c>
      <c r="H4" s="16">
        <f t="shared" si="0"/>
        <v>302517.38</v>
      </c>
      <c r="I4" s="23"/>
      <c r="J4" s="23"/>
      <c r="K4" s="23"/>
      <c r="P4" s="24"/>
    </row>
    <row r="5" spans="1:16" s="2" customFormat="1" ht="152.25" customHeight="1" x14ac:dyDescent="0.25">
      <c r="A5" s="7">
        <v>4</v>
      </c>
      <c r="B5" s="9" t="s">
        <v>59</v>
      </c>
      <c r="C5" s="8" t="s">
        <v>54</v>
      </c>
      <c r="D5" s="9" t="s">
        <v>14</v>
      </c>
      <c r="E5" s="9" t="s">
        <v>3</v>
      </c>
      <c r="F5" s="16">
        <v>80339.199999999997</v>
      </c>
      <c r="G5" s="14">
        <f>F5*10%</f>
        <v>8033.92</v>
      </c>
      <c r="H5" s="16">
        <f t="shared" si="0"/>
        <v>88373.119999999995</v>
      </c>
      <c r="I5" s="23"/>
      <c r="J5" s="23"/>
      <c r="K5" s="23"/>
      <c r="P5" s="24"/>
    </row>
    <row r="6" spans="1:16" s="2" customFormat="1" ht="77.25" customHeight="1" x14ac:dyDescent="0.25">
      <c r="A6" s="7">
        <v>5</v>
      </c>
      <c r="B6" s="8" t="s">
        <v>47</v>
      </c>
      <c r="C6" s="8" t="s">
        <v>48</v>
      </c>
      <c r="D6" s="8" t="s">
        <v>17</v>
      </c>
      <c r="E6" s="9" t="s">
        <v>3</v>
      </c>
      <c r="F6" s="16">
        <f>I6+J6+K6</f>
        <v>266825.31</v>
      </c>
      <c r="G6" s="16">
        <f>F6*10%</f>
        <v>26682.531000000003</v>
      </c>
      <c r="H6" s="16">
        <f t="shared" si="0"/>
        <v>293507.84100000001</v>
      </c>
      <c r="I6" s="23">
        <v>18734</v>
      </c>
      <c r="J6" s="23">
        <v>245457.27</v>
      </c>
      <c r="K6" s="23">
        <v>2634.04</v>
      </c>
      <c r="P6" s="24"/>
    </row>
    <row r="7" spans="1:16" s="2" customFormat="1" ht="126" customHeight="1" x14ac:dyDescent="0.25">
      <c r="A7" s="7">
        <v>6</v>
      </c>
      <c r="B7" s="8" t="s">
        <v>50</v>
      </c>
      <c r="C7" s="8" t="s">
        <v>45</v>
      </c>
      <c r="D7" s="9" t="s">
        <v>46</v>
      </c>
      <c r="E7" s="9" t="s">
        <v>23</v>
      </c>
      <c r="F7" s="16">
        <v>36463.440000000002</v>
      </c>
      <c r="G7" s="16">
        <v>109390.32</v>
      </c>
      <c r="H7" s="16">
        <f t="shared" si="0"/>
        <v>145853.76000000001</v>
      </c>
      <c r="I7" s="26">
        <v>1435</v>
      </c>
      <c r="J7" s="27">
        <v>4305</v>
      </c>
      <c r="K7" s="23"/>
      <c r="P7" s="24"/>
    </row>
    <row r="8" spans="1:16" s="2" customFormat="1" ht="75" customHeight="1" x14ac:dyDescent="0.25">
      <c r="A8" s="7">
        <v>7</v>
      </c>
      <c r="B8" s="8" t="s">
        <v>67</v>
      </c>
      <c r="C8" s="8" t="s">
        <v>55</v>
      </c>
      <c r="D8" s="8" t="s">
        <v>17</v>
      </c>
      <c r="E8" s="9" t="s">
        <v>3</v>
      </c>
      <c r="F8" s="16">
        <f>J8+I8</f>
        <v>4156.4799999999996</v>
      </c>
      <c r="G8" s="28">
        <f>F8*10%</f>
        <v>415.64799999999997</v>
      </c>
      <c r="H8" s="16">
        <v>4435.75</v>
      </c>
      <c r="I8" s="23">
        <v>124</v>
      </c>
      <c r="J8" s="23">
        <v>4032.48</v>
      </c>
      <c r="K8" s="23"/>
      <c r="P8" s="24"/>
    </row>
    <row r="9" spans="1:16" s="2" customFormat="1" ht="75" customHeight="1" x14ac:dyDescent="0.25">
      <c r="A9" s="7">
        <v>8</v>
      </c>
      <c r="B9" s="8" t="s">
        <v>68</v>
      </c>
      <c r="C9" s="8" t="s">
        <v>56</v>
      </c>
      <c r="D9" s="8" t="s">
        <v>17</v>
      </c>
      <c r="E9" s="9" t="s">
        <v>3</v>
      </c>
      <c r="F9" s="16">
        <f>I9+J9+K9</f>
        <v>243100.22999999998</v>
      </c>
      <c r="G9" s="28">
        <f>F9*10%</f>
        <v>24310.023000000001</v>
      </c>
      <c r="H9" s="16">
        <f>F9+G9</f>
        <v>267410.25299999997</v>
      </c>
      <c r="I9" s="23">
        <v>158232</v>
      </c>
      <c r="J9" s="23">
        <v>55807.86</v>
      </c>
      <c r="K9" s="23">
        <v>29060.37</v>
      </c>
      <c r="P9" s="24"/>
    </row>
    <row r="10" spans="1:16" s="2" customFormat="1" ht="198.75" customHeight="1" x14ac:dyDescent="0.25">
      <c r="A10" s="7">
        <v>9</v>
      </c>
      <c r="B10" s="8" t="s">
        <v>69</v>
      </c>
      <c r="C10" s="8" t="s">
        <v>57</v>
      </c>
      <c r="D10" s="9" t="s">
        <v>2</v>
      </c>
      <c r="E10" s="9" t="s">
        <v>3</v>
      </c>
      <c r="F10" s="16">
        <v>106156.6</v>
      </c>
      <c r="G10" s="16">
        <f>F10*10%</f>
        <v>10615.660000000002</v>
      </c>
      <c r="H10" s="16">
        <f>F10+G10</f>
        <v>116772.26000000001</v>
      </c>
      <c r="I10" s="23"/>
      <c r="J10" s="23"/>
      <c r="K10" s="23"/>
      <c r="P10" s="24"/>
    </row>
    <row r="11" spans="1:16" s="2" customFormat="1" ht="106.5" customHeight="1" x14ac:dyDescent="0.25">
      <c r="A11" s="7">
        <v>10</v>
      </c>
      <c r="B11" s="9" t="s">
        <v>70</v>
      </c>
      <c r="C11" s="29" t="s">
        <v>49</v>
      </c>
      <c r="D11" s="9" t="s">
        <v>2</v>
      </c>
      <c r="E11" s="9" t="s">
        <v>3</v>
      </c>
      <c r="F11" s="14">
        <v>29178.239999999998</v>
      </c>
      <c r="G11" s="14">
        <v>2917.8240000000005</v>
      </c>
      <c r="H11" s="14">
        <f>F11+G11</f>
        <v>32096.063999999998</v>
      </c>
      <c r="I11" s="23"/>
      <c r="J11" s="23"/>
      <c r="K11" s="23"/>
      <c r="P11" s="24"/>
    </row>
    <row r="12" spans="1:16" s="2" customFormat="1" ht="139.5" customHeight="1" x14ac:dyDescent="0.25">
      <c r="A12" s="7">
        <v>11</v>
      </c>
      <c r="B12" s="8" t="s">
        <v>71</v>
      </c>
      <c r="C12" s="30" t="s">
        <v>18</v>
      </c>
      <c r="D12" s="8" t="s">
        <v>19</v>
      </c>
      <c r="E12" s="9" t="s">
        <v>3</v>
      </c>
      <c r="F12" s="16">
        <v>10194.780000000001</v>
      </c>
      <c r="G12" s="16">
        <v>1019.5</v>
      </c>
      <c r="H12" s="16">
        <v>11214.28</v>
      </c>
      <c r="I12" s="27">
        <v>6102</v>
      </c>
      <c r="J12" s="27">
        <v>610.20000000000005</v>
      </c>
      <c r="K12" s="23"/>
      <c r="P12" s="24"/>
    </row>
    <row r="13" spans="1:16" s="2" customFormat="1" ht="76.5" customHeight="1" x14ac:dyDescent="0.35">
      <c r="A13" s="7">
        <v>12</v>
      </c>
      <c r="B13" s="31" t="s">
        <v>72</v>
      </c>
      <c r="C13" s="32" t="s">
        <v>32</v>
      </c>
      <c r="D13" s="33"/>
      <c r="E13" s="9" t="s">
        <v>21</v>
      </c>
      <c r="F13" s="16">
        <v>0</v>
      </c>
      <c r="G13" s="16">
        <f>I13+J13+K13+L13+M13</f>
        <v>31649.279999999999</v>
      </c>
      <c r="H13" s="16">
        <f>F13+G13</f>
        <v>31649.279999999999</v>
      </c>
      <c r="I13" s="23">
        <v>712.71</v>
      </c>
      <c r="J13" s="23">
        <v>28000.17</v>
      </c>
      <c r="K13" s="23">
        <v>307.5</v>
      </c>
      <c r="L13" s="2">
        <v>378.9</v>
      </c>
      <c r="M13" s="34">
        <v>2250</v>
      </c>
      <c r="P13" s="24"/>
    </row>
    <row r="14" spans="1:16" s="2" customFormat="1" ht="151.5" customHeight="1" x14ac:dyDescent="0.25">
      <c r="A14" s="7">
        <v>13</v>
      </c>
      <c r="B14" s="8" t="s">
        <v>73</v>
      </c>
      <c r="C14" s="8" t="s">
        <v>32</v>
      </c>
      <c r="D14" s="9" t="s">
        <v>2</v>
      </c>
      <c r="E14" s="9" t="s">
        <v>3</v>
      </c>
      <c r="F14" s="16">
        <v>990</v>
      </c>
      <c r="G14" s="16">
        <v>99</v>
      </c>
      <c r="H14" s="16">
        <f>F14+G14</f>
        <v>1089</v>
      </c>
      <c r="I14" s="23"/>
      <c r="J14" s="23"/>
      <c r="K14" s="23"/>
      <c r="P14" s="24"/>
    </row>
    <row r="15" spans="1:16" s="2" customFormat="1" ht="108.75" customHeight="1" x14ac:dyDescent="0.25">
      <c r="A15" s="7">
        <v>14</v>
      </c>
      <c r="B15" s="35" t="s">
        <v>74</v>
      </c>
      <c r="C15" s="8" t="s">
        <v>64</v>
      </c>
      <c r="D15" s="8" t="s">
        <v>19</v>
      </c>
      <c r="E15" s="9" t="s">
        <v>3</v>
      </c>
      <c r="F15" s="16">
        <v>6059.41</v>
      </c>
      <c r="G15" s="16">
        <v>605.95000000000005</v>
      </c>
      <c r="H15" s="16">
        <v>6665.36</v>
      </c>
      <c r="I15" s="23"/>
      <c r="J15" s="23"/>
      <c r="K15" s="23"/>
      <c r="P15" s="24"/>
    </row>
    <row r="16" spans="1:16" s="2" customFormat="1" ht="108" x14ac:dyDescent="0.25">
      <c r="A16" s="7">
        <v>15</v>
      </c>
      <c r="B16" s="8" t="s">
        <v>75</v>
      </c>
      <c r="C16" s="9" t="s">
        <v>8</v>
      </c>
      <c r="D16" s="9"/>
      <c r="E16" s="10" t="s">
        <v>38</v>
      </c>
      <c r="F16" s="11">
        <v>0</v>
      </c>
      <c r="G16" s="11">
        <f>I16+J16+K16</f>
        <v>102848.59</v>
      </c>
      <c r="H16" s="11">
        <f>SUM(F16:G16)</f>
        <v>102848.59</v>
      </c>
      <c r="I16" s="23"/>
      <c r="J16" s="23">
        <v>40530.33</v>
      </c>
      <c r="K16" s="23">
        <v>62318.26</v>
      </c>
      <c r="P16" s="24"/>
    </row>
    <row r="17" spans="1:22" s="2" customFormat="1" ht="90" x14ac:dyDescent="0.25">
      <c r="A17" s="7">
        <v>16</v>
      </c>
      <c r="B17" s="8" t="s">
        <v>76</v>
      </c>
      <c r="C17" s="9" t="s">
        <v>52</v>
      </c>
      <c r="D17" s="9"/>
      <c r="E17" s="10" t="s">
        <v>53</v>
      </c>
      <c r="F17" s="11">
        <v>0</v>
      </c>
      <c r="G17" s="11">
        <f>I17+J17</f>
        <v>207450</v>
      </c>
      <c r="H17" s="11">
        <f>F17+G17</f>
        <v>207450</v>
      </c>
      <c r="I17" s="23">
        <v>95700</v>
      </c>
      <c r="J17" s="23">
        <v>111750</v>
      </c>
      <c r="K17" s="23"/>
      <c r="P17" s="24"/>
    </row>
    <row r="18" spans="1:22" s="2" customFormat="1" ht="84" customHeight="1" x14ac:dyDescent="0.25">
      <c r="A18" s="7">
        <v>17</v>
      </c>
      <c r="B18" s="9" t="s">
        <v>81</v>
      </c>
      <c r="C18" s="9" t="s">
        <v>61</v>
      </c>
      <c r="D18" s="9" t="s">
        <v>2</v>
      </c>
      <c r="E18" s="9" t="s">
        <v>3</v>
      </c>
      <c r="F18" s="14">
        <v>67983.829999999987</v>
      </c>
      <c r="G18" s="14">
        <v>6798.3829999999998</v>
      </c>
      <c r="H18" s="14">
        <f>G18+F18</f>
        <v>74782.212999999989</v>
      </c>
      <c r="I18" s="23"/>
      <c r="J18" s="23"/>
      <c r="K18" s="23"/>
      <c r="P18" s="24"/>
    </row>
    <row r="19" spans="1:22" s="2" customFormat="1" ht="102.75" customHeight="1" x14ac:dyDescent="0.25">
      <c r="A19" s="7">
        <v>18</v>
      </c>
      <c r="B19" s="8" t="s">
        <v>82</v>
      </c>
      <c r="C19" s="8" t="s">
        <v>62</v>
      </c>
      <c r="D19" s="9" t="s">
        <v>2</v>
      </c>
      <c r="E19" s="9" t="s">
        <v>3</v>
      </c>
      <c r="F19" s="16">
        <v>362928.4</v>
      </c>
      <c r="G19" s="16">
        <v>36292.839999999997</v>
      </c>
      <c r="H19" s="16">
        <f>F19+G19</f>
        <v>399221.24</v>
      </c>
      <c r="I19" s="23"/>
      <c r="J19" s="23"/>
      <c r="K19" s="23"/>
      <c r="P19" s="24"/>
    </row>
    <row r="20" spans="1:22" s="2" customFormat="1" ht="63.75" customHeight="1" x14ac:dyDescent="0.25">
      <c r="A20" s="7">
        <v>19</v>
      </c>
      <c r="B20" s="8" t="s">
        <v>24</v>
      </c>
      <c r="C20" s="36" t="s">
        <v>25</v>
      </c>
      <c r="D20" s="9" t="s">
        <v>2</v>
      </c>
      <c r="E20" s="9" t="s">
        <v>3</v>
      </c>
      <c r="F20" s="16">
        <v>2530</v>
      </c>
      <c r="G20" s="16">
        <v>253</v>
      </c>
      <c r="H20" s="16">
        <v>2783</v>
      </c>
      <c r="I20" s="23"/>
      <c r="J20" s="23"/>
      <c r="K20" s="23"/>
      <c r="P20" s="24"/>
    </row>
    <row r="21" spans="1:22" s="2" customFormat="1" ht="104.25" customHeight="1" x14ac:dyDescent="0.25">
      <c r="A21" s="7">
        <v>20</v>
      </c>
      <c r="B21" s="8" t="s">
        <v>65</v>
      </c>
      <c r="C21" s="33" t="s">
        <v>80</v>
      </c>
      <c r="D21" s="31" t="s">
        <v>20</v>
      </c>
      <c r="E21" s="9" t="s">
        <v>3</v>
      </c>
      <c r="F21" s="16">
        <v>1601.11</v>
      </c>
      <c r="G21" s="16">
        <v>160.12</v>
      </c>
      <c r="H21" s="16">
        <v>1761.23</v>
      </c>
      <c r="I21" s="23"/>
      <c r="J21" s="23"/>
      <c r="K21" s="23"/>
      <c r="P21" s="24"/>
    </row>
    <row r="22" spans="1:22" s="2" customFormat="1" ht="89.25" customHeight="1" x14ac:dyDescent="0.25">
      <c r="A22" s="7">
        <v>21</v>
      </c>
      <c r="B22" s="9" t="s">
        <v>78</v>
      </c>
      <c r="C22" s="9" t="s">
        <v>63</v>
      </c>
      <c r="D22" s="9" t="s">
        <v>2</v>
      </c>
      <c r="E22" s="9" t="s">
        <v>3</v>
      </c>
      <c r="F22" s="14">
        <f>I22+J22</f>
        <v>82317.06</v>
      </c>
      <c r="G22" s="14">
        <f>F22*10%</f>
        <v>8231.7060000000001</v>
      </c>
      <c r="H22" s="14">
        <f>SUM(F22:G22)</f>
        <v>90548.766000000003</v>
      </c>
      <c r="I22" s="23">
        <v>6404.53</v>
      </c>
      <c r="J22" s="23">
        <v>75912.53</v>
      </c>
      <c r="K22" s="23"/>
      <c r="P22" s="24"/>
    </row>
    <row r="23" spans="1:22" s="2" customFormat="1" ht="90.75" customHeight="1" x14ac:dyDescent="0.25">
      <c r="A23" s="7">
        <v>22</v>
      </c>
      <c r="B23" s="9" t="s">
        <v>77</v>
      </c>
      <c r="C23" s="10" t="s">
        <v>60</v>
      </c>
      <c r="D23" s="33"/>
      <c r="E23" s="9" t="s">
        <v>3</v>
      </c>
      <c r="F23" s="15">
        <v>0</v>
      </c>
      <c r="G23" s="14">
        <f>I23+J23</f>
        <v>49311.83</v>
      </c>
      <c r="H23" s="14">
        <f>SUM(F23:G23)</f>
        <v>49311.83</v>
      </c>
      <c r="I23" s="23">
        <v>19695.27</v>
      </c>
      <c r="J23" s="23">
        <v>29616.560000000001</v>
      </c>
      <c r="K23" s="23"/>
      <c r="P23" s="24"/>
    </row>
    <row r="24" spans="1:22" s="2" customFormat="1" ht="81.75" customHeight="1" x14ac:dyDescent="0.25">
      <c r="A24" s="7">
        <v>23</v>
      </c>
      <c r="B24" s="9" t="s">
        <v>79</v>
      </c>
      <c r="C24" s="8" t="s">
        <v>13</v>
      </c>
      <c r="D24" s="33"/>
      <c r="E24" s="9" t="s">
        <v>3</v>
      </c>
      <c r="F24" s="16"/>
      <c r="G24" s="14">
        <v>31150.77</v>
      </c>
      <c r="H24" s="16">
        <f>F24+G24</f>
        <v>31150.77</v>
      </c>
      <c r="I24" s="23"/>
      <c r="J24" s="23"/>
      <c r="K24" s="23"/>
      <c r="P24" s="24"/>
    </row>
    <row r="25" spans="1:22" s="2" customFormat="1" ht="80.25" customHeight="1" x14ac:dyDescent="0.25">
      <c r="A25" s="7">
        <v>24</v>
      </c>
      <c r="B25" s="9" t="s">
        <v>15</v>
      </c>
      <c r="C25" s="8" t="s">
        <v>11</v>
      </c>
      <c r="D25" s="9" t="s">
        <v>16</v>
      </c>
      <c r="E25" s="9" t="s">
        <v>3</v>
      </c>
      <c r="F25" s="16">
        <v>32800</v>
      </c>
      <c r="G25" s="16">
        <v>3280</v>
      </c>
      <c r="H25" s="16">
        <f>F25+G25</f>
        <v>36080</v>
      </c>
      <c r="I25" s="23"/>
      <c r="J25" s="23"/>
      <c r="K25" s="23"/>
      <c r="P25" s="24"/>
    </row>
    <row r="26" spans="1:22" s="2" customFormat="1" ht="82.5" customHeight="1" x14ac:dyDescent="0.25">
      <c r="A26" s="7">
        <v>25</v>
      </c>
      <c r="B26" s="32" t="s">
        <v>42</v>
      </c>
      <c r="C26" s="8" t="s">
        <v>22</v>
      </c>
      <c r="D26" s="33"/>
      <c r="E26" s="9" t="s">
        <v>3</v>
      </c>
      <c r="F26" s="16">
        <v>0</v>
      </c>
      <c r="G26" s="16">
        <v>1987</v>
      </c>
      <c r="H26" s="16">
        <v>1987</v>
      </c>
      <c r="I26" s="23"/>
      <c r="J26" s="23"/>
      <c r="K26" s="23"/>
      <c r="P26" s="24"/>
    </row>
    <row r="27" spans="1:22" s="2" customFormat="1" ht="54" x14ac:dyDescent="0.25">
      <c r="A27" s="7">
        <v>26</v>
      </c>
      <c r="B27" s="33" t="s">
        <v>66</v>
      </c>
      <c r="C27" s="8" t="s">
        <v>26</v>
      </c>
      <c r="D27" s="31"/>
      <c r="E27" s="9" t="s">
        <v>23</v>
      </c>
      <c r="F27" s="16">
        <v>0</v>
      </c>
      <c r="G27" s="16">
        <v>1366.36</v>
      </c>
      <c r="H27" s="16">
        <v>1366.36</v>
      </c>
      <c r="I27" s="23"/>
      <c r="J27" s="23"/>
      <c r="K27" s="23"/>
      <c r="P27" s="24"/>
    </row>
    <row r="28" spans="1:22" s="2" customFormat="1" ht="126" customHeight="1" x14ac:dyDescent="0.25">
      <c r="A28" s="7">
        <v>27</v>
      </c>
      <c r="B28" s="9" t="s">
        <v>36</v>
      </c>
      <c r="C28" s="8" t="s">
        <v>27</v>
      </c>
      <c r="D28" s="8" t="s">
        <v>28</v>
      </c>
      <c r="E28" s="9" t="s">
        <v>29</v>
      </c>
      <c r="F28" s="16">
        <v>326427</v>
      </c>
      <c r="G28" s="16">
        <f>R28+Q28</f>
        <v>573247.48</v>
      </c>
      <c r="H28" s="16">
        <f t="shared" ref="H28:H33" si="1">F28+G28</f>
        <v>899674.48</v>
      </c>
      <c r="I28" s="37" t="e">
        <f>E28+G28</f>
        <v>#VALUE!</v>
      </c>
      <c r="J28" s="23"/>
      <c r="K28" s="23"/>
      <c r="O28" s="37">
        <v>385949.8</v>
      </c>
      <c r="P28" s="24">
        <v>43477.24</v>
      </c>
      <c r="Q28" s="37">
        <v>473378.1</v>
      </c>
      <c r="R28" s="2">
        <v>99869.38</v>
      </c>
      <c r="T28" s="2">
        <v>326427</v>
      </c>
      <c r="U28" s="38">
        <f>F28/0.86</f>
        <v>379566.27906976745</v>
      </c>
      <c r="V28" s="38">
        <f>U28*1.07*2</f>
        <v>812271.83720930235</v>
      </c>
    </row>
    <row r="29" spans="1:22" s="2" customFormat="1" ht="109.5" customHeight="1" x14ac:dyDescent="0.25">
      <c r="A29" s="7">
        <v>28</v>
      </c>
      <c r="B29" s="9" t="s">
        <v>33</v>
      </c>
      <c r="C29" s="8" t="s">
        <v>30</v>
      </c>
      <c r="D29" s="8" t="s">
        <v>28</v>
      </c>
      <c r="E29" s="9" t="s">
        <v>29</v>
      </c>
      <c r="F29" s="16">
        <v>365624.22</v>
      </c>
      <c r="G29" s="16">
        <v>741248.44</v>
      </c>
      <c r="H29" s="16">
        <f t="shared" si="1"/>
        <v>1106872.6599999999</v>
      </c>
      <c r="I29" s="37" t="e">
        <f t="shared" ref="I29:I33" si="2">E29+G29</f>
        <v>#VALUE!</v>
      </c>
      <c r="J29" s="23"/>
      <c r="K29" s="23"/>
      <c r="O29" s="37">
        <v>550915</v>
      </c>
      <c r="P29" s="24">
        <v>22709.200000000001</v>
      </c>
      <c r="Q29" s="37">
        <v>1112401</v>
      </c>
      <c r="R29" s="2">
        <v>44779.519999999997</v>
      </c>
      <c r="S29" s="2">
        <f>(Q29+R29)/2</f>
        <v>578590.26</v>
      </c>
      <c r="T29" s="2">
        <v>370624.2</v>
      </c>
      <c r="U29" s="2">
        <f>T29*2</f>
        <v>741248.4</v>
      </c>
    </row>
    <row r="30" spans="1:22" s="2" customFormat="1" ht="63" x14ac:dyDescent="0.25">
      <c r="A30" s="7">
        <v>29</v>
      </c>
      <c r="B30" s="9" t="s">
        <v>34</v>
      </c>
      <c r="C30" s="8" t="s">
        <v>30</v>
      </c>
      <c r="D30" s="8" t="s">
        <v>28</v>
      </c>
      <c r="E30" s="9" t="s">
        <v>29</v>
      </c>
      <c r="F30" s="16">
        <v>345331.3</v>
      </c>
      <c r="G30" s="16">
        <f>F30*2</f>
        <v>690662.6</v>
      </c>
      <c r="H30" s="16">
        <f t="shared" si="1"/>
        <v>1035993.8999999999</v>
      </c>
      <c r="I30" s="37" t="e">
        <f t="shared" si="2"/>
        <v>#VALUE!</v>
      </c>
      <c r="J30" s="23"/>
      <c r="K30" s="23"/>
      <c r="O30" s="37">
        <v>450935.7</v>
      </c>
      <c r="P30" s="24">
        <v>4395.5600000000004</v>
      </c>
      <c r="Q30" s="37">
        <f>P30*2</f>
        <v>8791.1200000000008</v>
      </c>
      <c r="R30" s="2">
        <v>8791.1200000000008</v>
      </c>
      <c r="T30" s="38">
        <f>F30*2</f>
        <v>690662.6</v>
      </c>
      <c r="U30" s="2">
        <v>355331.26</v>
      </c>
    </row>
    <row r="31" spans="1:22" s="2" customFormat="1" ht="126.75" customHeight="1" x14ac:dyDescent="0.25">
      <c r="A31" s="7">
        <v>30</v>
      </c>
      <c r="B31" s="9" t="s">
        <v>37</v>
      </c>
      <c r="C31" s="8" t="s">
        <v>30</v>
      </c>
      <c r="D31" s="8" t="s">
        <v>28</v>
      </c>
      <c r="E31" s="9" t="s">
        <v>29</v>
      </c>
      <c r="F31" s="16">
        <f t="shared" ref="F31:F33" si="3">O31+P31</f>
        <v>189513.52000000002</v>
      </c>
      <c r="G31" s="16">
        <f>F31*2</f>
        <v>379027.04000000004</v>
      </c>
      <c r="H31" s="16">
        <f t="shared" si="1"/>
        <v>568540.56000000006</v>
      </c>
      <c r="I31" s="37" t="e">
        <f t="shared" si="2"/>
        <v>#VALUE!</v>
      </c>
      <c r="J31" s="23"/>
      <c r="K31" s="23"/>
      <c r="O31" s="37">
        <v>188557.6</v>
      </c>
      <c r="P31" s="24">
        <v>955.92</v>
      </c>
      <c r="Q31" s="37">
        <v>488295.4</v>
      </c>
      <c r="R31" s="2">
        <v>1875.38</v>
      </c>
    </row>
    <row r="32" spans="1:22" s="2" customFormat="1" ht="147.75" customHeight="1" x14ac:dyDescent="0.25">
      <c r="A32" s="7">
        <v>31</v>
      </c>
      <c r="B32" s="9" t="s">
        <v>35</v>
      </c>
      <c r="C32" s="8" t="s">
        <v>30</v>
      </c>
      <c r="D32" s="8" t="s">
        <v>28</v>
      </c>
      <c r="E32" s="9" t="s">
        <v>29</v>
      </c>
      <c r="F32" s="16">
        <v>876014</v>
      </c>
      <c r="G32" s="39">
        <f>F32*2</f>
        <v>1752028</v>
      </c>
      <c r="H32" s="16">
        <f t="shared" si="1"/>
        <v>2628042</v>
      </c>
      <c r="I32" s="37" t="e">
        <f t="shared" si="2"/>
        <v>#VALUE!</v>
      </c>
      <c r="J32" s="23"/>
      <c r="K32" s="23"/>
      <c r="O32" s="37">
        <v>758984.5</v>
      </c>
      <c r="P32" s="24">
        <v>15032.45</v>
      </c>
      <c r="Q32" s="37">
        <v>1601024</v>
      </c>
      <c r="R32" s="2">
        <v>70024.77</v>
      </c>
      <c r="T32" s="38">
        <f>F32*2</f>
        <v>1752028</v>
      </c>
    </row>
    <row r="33" spans="1:18" s="2" customFormat="1" ht="122.25" customHeight="1" x14ac:dyDescent="0.25">
      <c r="A33" s="7">
        <v>32</v>
      </c>
      <c r="B33" s="32" t="s">
        <v>43</v>
      </c>
      <c r="C33" s="8" t="s">
        <v>31</v>
      </c>
      <c r="D33" s="8" t="s">
        <v>28</v>
      </c>
      <c r="E33" s="9" t="s">
        <v>29</v>
      </c>
      <c r="F33" s="16">
        <f t="shared" si="3"/>
        <v>3678.65</v>
      </c>
      <c r="G33" s="16">
        <f>F33*2</f>
        <v>7357.3</v>
      </c>
      <c r="H33" s="16">
        <f t="shared" si="1"/>
        <v>11035.95</v>
      </c>
      <c r="I33" s="37" t="e">
        <f t="shared" si="2"/>
        <v>#VALUE!</v>
      </c>
      <c r="J33" s="23"/>
      <c r="K33" s="23"/>
      <c r="O33" s="37">
        <v>3155.54</v>
      </c>
      <c r="P33" s="24">
        <v>523.11</v>
      </c>
      <c r="Q33" s="37">
        <v>9466.68</v>
      </c>
      <c r="R33" s="2">
        <v>830.76</v>
      </c>
    </row>
    <row r="34" spans="1:18" s="44" customFormat="1" x14ac:dyDescent="0.25">
      <c r="A34" s="40"/>
      <c r="B34" s="41"/>
      <c r="C34" s="41"/>
      <c r="D34" s="41"/>
      <c r="E34" s="41"/>
      <c r="F34" s="42">
        <f>SUM(F2:F33)</f>
        <v>4157519.7299999995</v>
      </c>
      <c r="G34" s="42">
        <f>SUM(G2:G33)</f>
        <v>4880171.88</v>
      </c>
      <c r="H34" s="42">
        <f>SUM(H2:H33)</f>
        <v>9037555.2319999989</v>
      </c>
      <c r="I34" s="43"/>
      <c r="J34" s="43"/>
      <c r="K34" s="43"/>
      <c r="P34" s="24"/>
    </row>
    <row r="35" spans="1:18" s="44" customFormat="1" x14ac:dyDescent="0.25">
      <c r="A35" s="45"/>
      <c r="B35" s="46"/>
      <c r="C35" s="46"/>
      <c r="D35" s="46"/>
      <c r="E35" s="46"/>
      <c r="F35" s="47"/>
      <c r="G35" s="47"/>
      <c r="H35" s="47"/>
      <c r="I35" s="43"/>
      <c r="J35" s="43"/>
      <c r="K35" s="43"/>
      <c r="P35" s="24"/>
    </row>
    <row r="36" spans="1:18" s="44" customFormat="1" x14ac:dyDescent="0.25">
      <c r="A36" s="45"/>
      <c r="B36" s="46"/>
      <c r="C36" s="46"/>
      <c r="D36" s="46"/>
      <c r="E36" s="46"/>
      <c r="F36" s="47"/>
      <c r="G36" s="47"/>
      <c r="H36" s="47"/>
      <c r="I36" s="43"/>
      <c r="J36" s="43"/>
      <c r="K36" s="43"/>
      <c r="P36" s="24"/>
    </row>
    <row r="37" spans="1:18" s="44" customFormat="1" x14ac:dyDescent="0.25">
      <c r="A37" s="45"/>
      <c r="B37" s="48"/>
      <c r="C37" s="46"/>
      <c r="D37" s="46"/>
      <c r="E37" s="46"/>
      <c r="F37" s="47"/>
      <c r="G37" s="47"/>
      <c r="H37" s="47"/>
      <c r="I37" s="43"/>
      <c r="J37" s="43"/>
      <c r="K37" s="43"/>
      <c r="P37" s="24"/>
    </row>
    <row r="38" spans="1:18" s="44" customFormat="1" x14ac:dyDescent="0.25">
      <c r="A38" s="45"/>
      <c r="B38" s="46"/>
      <c r="C38" s="46"/>
      <c r="D38" s="46"/>
      <c r="E38" s="46"/>
      <c r="F38" s="47"/>
      <c r="G38" s="47"/>
      <c r="H38" s="47"/>
      <c r="I38" s="43"/>
      <c r="J38" s="43"/>
      <c r="K38" s="43"/>
      <c r="P38" s="24"/>
    </row>
    <row r="39" spans="1:18" s="44" customFormat="1" x14ac:dyDescent="0.25">
      <c r="A39" s="45"/>
      <c r="B39" s="46"/>
      <c r="C39" s="46"/>
      <c r="D39" s="46"/>
      <c r="E39" s="46"/>
      <c r="F39" s="47"/>
      <c r="G39" s="47"/>
      <c r="H39" s="47"/>
      <c r="I39" s="43"/>
      <c r="J39" s="43"/>
      <c r="K39" s="43"/>
      <c r="P39" s="24"/>
    </row>
    <row r="40" spans="1:18" s="44" customFormat="1" x14ac:dyDescent="0.25">
      <c r="A40" s="45"/>
      <c r="B40" s="46"/>
      <c r="C40" s="46"/>
      <c r="D40" s="46"/>
      <c r="E40" s="46"/>
      <c r="F40" s="47"/>
      <c r="G40" s="47"/>
      <c r="H40" s="47"/>
      <c r="I40" s="43"/>
      <c r="J40" s="43"/>
      <c r="K40" s="43"/>
      <c r="P40" s="24"/>
    </row>
    <row r="41" spans="1:18" s="44" customFormat="1" x14ac:dyDescent="0.25">
      <c r="A41" s="45"/>
      <c r="B41" s="46"/>
      <c r="C41" s="46"/>
      <c r="D41" s="46"/>
      <c r="E41" s="46"/>
      <c r="F41" s="47"/>
      <c r="G41" s="47"/>
      <c r="H41" s="47"/>
      <c r="I41" s="43"/>
      <c r="J41" s="43"/>
      <c r="K41" s="43"/>
      <c r="P41" s="24"/>
    </row>
    <row r="42" spans="1:18" s="44" customFormat="1" x14ac:dyDescent="0.25">
      <c r="A42" s="45"/>
      <c r="B42" s="46"/>
      <c r="C42" s="46"/>
      <c r="D42" s="46"/>
      <c r="E42" s="46"/>
      <c r="F42" s="47"/>
      <c r="G42" s="47"/>
      <c r="H42" s="47"/>
      <c r="I42" s="43"/>
      <c r="J42" s="43"/>
      <c r="K42" s="43"/>
      <c r="P42" s="24"/>
    </row>
    <row r="43" spans="1:18" s="44" customFormat="1" x14ac:dyDescent="0.25">
      <c r="A43" s="45"/>
      <c r="B43" s="46"/>
      <c r="C43" s="46"/>
      <c r="D43" s="46"/>
      <c r="E43" s="46"/>
      <c r="F43" s="47"/>
      <c r="G43" s="47"/>
      <c r="H43" s="47"/>
      <c r="I43" s="43"/>
      <c r="J43" s="43"/>
      <c r="K43" s="43"/>
      <c r="P43" s="24"/>
    </row>
    <row r="44" spans="1:18" s="44" customFormat="1" x14ac:dyDescent="0.25">
      <c r="A44" s="45"/>
      <c r="B44" s="46"/>
      <c r="C44" s="46"/>
      <c r="D44" s="46"/>
      <c r="E44" s="46"/>
      <c r="F44" s="47"/>
      <c r="G44" s="47"/>
      <c r="H44" s="47"/>
      <c r="I44" s="43"/>
      <c r="J44" s="43"/>
      <c r="K44" s="43"/>
      <c r="P44" s="24"/>
    </row>
    <row r="45" spans="1:18" s="44" customFormat="1" x14ac:dyDescent="0.25">
      <c r="A45" s="45"/>
      <c r="B45" s="46"/>
      <c r="C45" s="46"/>
      <c r="D45" s="46"/>
      <c r="E45" s="46"/>
      <c r="F45" s="47"/>
      <c r="G45" s="47"/>
      <c r="H45" s="47"/>
      <c r="I45" s="43"/>
      <c r="J45" s="43"/>
      <c r="K45" s="43"/>
      <c r="P45" s="24"/>
    </row>
    <row r="46" spans="1:18" s="44" customFormat="1" x14ac:dyDescent="0.25">
      <c r="A46" s="45"/>
      <c r="B46" s="46"/>
      <c r="C46" s="46"/>
      <c r="D46" s="46"/>
      <c r="E46" s="46"/>
      <c r="F46" s="47"/>
      <c r="G46" s="47"/>
      <c r="H46" s="47"/>
      <c r="I46" s="43"/>
      <c r="J46" s="43"/>
      <c r="K46" s="43"/>
      <c r="P46" s="24"/>
    </row>
    <row r="47" spans="1:18" s="44" customFormat="1" x14ac:dyDescent="0.25">
      <c r="A47" s="45"/>
      <c r="B47" s="46"/>
      <c r="C47" s="46"/>
      <c r="D47" s="46"/>
      <c r="E47" s="46"/>
      <c r="F47" s="47"/>
      <c r="G47" s="47"/>
      <c r="H47" s="47"/>
      <c r="I47" s="43"/>
      <c r="J47" s="43"/>
      <c r="K47" s="43"/>
      <c r="P47" s="24"/>
    </row>
    <row r="48" spans="1:18" s="44" customFormat="1" x14ac:dyDescent="0.25">
      <c r="A48" s="45"/>
      <c r="B48" s="46"/>
      <c r="C48" s="46"/>
      <c r="D48" s="46"/>
      <c r="E48" s="46"/>
      <c r="F48" s="47"/>
      <c r="G48" s="47"/>
      <c r="H48" s="47"/>
      <c r="I48" s="43"/>
      <c r="J48" s="43"/>
      <c r="K48" s="43"/>
      <c r="P48" s="24"/>
    </row>
    <row r="49" spans="1:16" s="44" customFormat="1" x14ac:dyDescent="0.25">
      <c r="A49" s="45"/>
      <c r="B49" s="46"/>
      <c r="C49" s="46"/>
      <c r="D49" s="46"/>
      <c r="E49" s="46"/>
      <c r="F49" s="47"/>
      <c r="G49" s="47"/>
      <c r="H49" s="47"/>
      <c r="I49" s="43"/>
      <c r="J49" s="43"/>
      <c r="K49" s="43"/>
      <c r="P49" s="24"/>
    </row>
  </sheetData>
  <pageMargins left="0" right="0" top="0" bottom="0" header="0" footer="0"/>
  <pageSetup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axaali</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2017-11-05T18:57:35Z</dcterms:modified>
</cp:coreProperties>
</file>